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Overview" sheetId="1" state="visible" r:id="rId3"/>
    <sheet name="Source Rows" sheetId="2" state="visible" r:id="rId4"/>
    <sheet name="Mapping" sheetId="3" state="visible" r:id="rId5"/>
    <sheet name="Calculations" sheetId="4" state="visible" r:id="rId6"/>
    <sheet name="Management Report" sheetId="5" state="visible" r:id="rId7"/>
  </sheets>
  <definedNames>
    <definedName function="false" hidden="false" localSheetId="3" name="_xlnm.Print_Area" vbProcedure="false">Calculations!$A$1:$G$24</definedName>
    <definedName function="false" hidden="false" localSheetId="3" name="_xlnm.Print_Titles" vbProcedure="false">Calculations!$1:$4</definedName>
    <definedName function="false" hidden="false" localSheetId="4" name="_xlnm.Print_Area" vbProcedure="false">'Management Report'!$A$1:$E$20</definedName>
    <definedName function="false" hidden="false" localSheetId="4" name="_xlnm.Print_Titles" vbProcedure="false">'Management Report'!$1:$4</definedName>
    <definedName function="false" hidden="false" localSheetId="2" name="_xlnm.Print_Area" vbProcedure="false">Mapping!$A$1:$E$22</definedName>
    <definedName function="false" hidden="false" localSheetId="2" name="_xlnm.Print_Titles" vbProcedure="false">Mapping!$1:$4</definedName>
    <definedName function="false" hidden="false" localSheetId="0" name="_xlnm.Print_Area" vbProcedure="false">Overview!$A$1:$D$19</definedName>
    <definedName function="false" hidden="false" localSheetId="0" name="_xlnm.Print_Titles" vbProcedure="false">Overview!$1:$2</definedName>
    <definedName function="false" hidden="false" localSheetId="1" name="_xlnm.Print_Area" vbProcedure="false">'Source Rows'!$A$1:$E$18</definedName>
    <definedName function="false" hidden="false" localSheetId="1" name="_xlnm.Print_Titles" vbProcedure="false">'Source Rows'!$1:$4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<sst xmlns="http://schemas.openxmlformats.org/spreadsheetml/2006/main" count="135" uniqueCount="96">
  <si>
    <t xml:space="preserve">Lockfield Foods — Excel reporting example</t>
  </si>
  <si>
    <t xml:space="preserve">Fictional working model with synthetic data only. Use it to trace how an editable source row reaches a management report.</t>
  </si>
  <si>
    <t xml:space="preserve">How to use the workbook</t>
  </si>
  <si>
    <t xml:space="preserve">1. Edit current inputs</t>
  </si>
  <si>
    <t xml:space="preserve">Change a blue Actual or Budget cell on Source Rows.</t>
  </si>
  <si>
    <t xml:space="preserve">2. Review mapping</t>
  </si>
  <si>
    <t xml:space="preserve">Confirm the account’s report line and sign on Mapping.</t>
  </si>
  <si>
    <t xml:space="preserve">3. Recalculate</t>
  </si>
  <si>
    <t xml:space="preserve">Use your spreadsheet application’s calculation command.</t>
  </si>
  <si>
    <t xml:space="preserve">4. Read both checks</t>
  </si>
  <si>
    <t xml:space="preserve">The fixed baseline says whether the original fixture changed; the current tie-out says whether the report still matches calculations.</t>
  </si>
  <si>
    <t xml:space="preserve">Original fixture reference</t>
  </si>
  <si>
    <t xml:space="preserve">Measure</t>
  </si>
  <si>
    <t xml:space="preserve">Actual</t>
  </si>
  <si>
    <t xml:space="preserve">Budget</t>
  </si>
  <si>
    <t xml:space="preserve">Variance</t>
  </si>
  <si>
    <t xml:space="preserve">Revenue</t>
  </si>
  <si>
    <t xml:space="preserve">Operating expenses</t>
  </si>
  <si>
    <t xml:space="preserve">Operating result</t>
  </si>
  <si>
    <t xml:space="preserve">What the checks mean after an edit</t>
  </si>
  <si>
    <t xml:space="preserve">Fixed baseline</t>
  </si>
  <si>
    <t xml:space="preserve">A changed status is expected when you intentionally edit a source amount or mapping.</t>
  </si>
  <si>
    <t xml:space="preserve">Current report tie-out</t>
  </si>
  <si>
    <t xml:space="preserve">This should remain a match if the Management Report and Calculation layer agree on the current inputs.</t>
  </si>
  <si>
    <t xml:space="preserve">Import caveat</t>
  </si>
  <si>
    <t xml:space="preserve">An .xlsx can bring data, formulas and formatting; connections, permissions and review controls need to be agreed for the target workspace.</t>
  </si>
  <si>
    <t xml:space="preserve">Source inputs — synthetic May actual and budget rows</t>
  </si>
  <si>
    <t xml:space="preserve">Blue amount cells are the current editable inputs. Change one amount, recalculate, then use the checks on Calculations and Management Report to read the result.</t>
  </si>
  <si>
    <t xml:space="preserve">Cost center</t>
  </si>
  <si>
    <t xml:space="preserve">Account code</t>
  </si>
  <si>
    <t xml:space="preserve">Account description</t>
  </si>
  <si>
    <t xml:space="preserve">NORTH-01</t>
  </si>
  <si>
    <t xml:space="preserve">Subscription revenue</t>
  </si>
  <si>
    <t xml:space="preserve">Delivery labor</t>
  </si>
  <si>
    <t xml:space="preserve">Facilities adjustment</t>
  </si>
  <si>
    <t xml:space="preserve">SOUTH-01</t>
  </si>
  <si>
    <t xml:space="preserve">CORP-01</t>
  </si>
  <si>
    <t xml:space="preserve">Professional services</t>
  </si>
  <si>
    <t xml:space="preserve">Source input check</t>
  </si>
  <si>
    <t xml:space="preserve">Input rows are editable</t>
  </si>
  <si>
    <t xml:space="preserve">Reading note</t>
  </si>
  <si>
    <t xml:space="preserve">These are gross source amounts. Reporting signs are applied later in Calculations, not here.</t>
  </si>
  <si>
    <t xml:space="preserve">After an edit</t>
  </si>
  <si>
    <t xml:space="preserve">A different source total is expected; use the dynamic report tie-out to check the current model path.</t>
  </si>
  <si>
    <t xml:space="preserve">Account mapping — controlled reporting decisions</t>
  </si>
  <si>
    <t xml:space="preserve">These editable rows decide how source accounts are classified and signed for reporting. A mapping change can intentionally change the current report while the fixed baseline notes that difference.</t>
  </si>
  <si>
    <t xml:space="preserve">Account class</t>
  </si>
  <si>
    <t xml:space="preserve">Report line</t>
  </si>
  <si>
    <t xml:space="preserve">Report sign</t>
  </si>
  <si>
    <t xml:space="preserve">Mapping note</t>
  </si>
  <si>
    <t xml:space="preserve">Subscription and service revenue</t>
  </si>
  <si>
    <t xml:space="preserve">Expense</t>
  </si>
  <si>
    <t xml:space="preserve">Mapping checks</t>
  </si>
  <si>
    <t xml:space="preserve">Revenue sign</t>
  </si>
  <si>
    <t xml:space="preserve">Revenue stays positive in the management report.</t>
  </si>
  <si>
    <t xml:space="preserve">Expense signs</t>
  </si>
  <si>
    <t xml:space="preserve">Expense accounts must carry negative report signs.</t>
  </si>
  <si>
    <t xml:space="preserve">Review prompt</t>
  </si>
  <si>
    <t xml:space="preserve">When a new account appears, agree its report line and sign with the implementation team before the next reporting cycle.</t>
  </si>
  <si>
    <t xml:space="preserve">Current inputs</t>
  </si>
  <si>
    <t xml:space="preserve">Mapping cells are editable; the report reads their current definitions.</t>
  </si>
  <si>
    <t xml:space="preserve">Baseline behavior</t>
  </si>
  <si>
    <t xml:space="preserve">If a mapping changes, “changed from fixed baseline” is an informative result, not a failed report tie-out.</t>
  </si>
  <si>
    <t xml:space="preserve">Mapping review notes</t>
  </si>
  <si>
    <t xml:space="preserve">New or changed account</t>
  </si>
  <si>
    <t xml:space="preserve">Proposed report line / sign</t>
  </si>
  <si>
    <t xml:space="preserve">Owner / approval date</t>
  </si>
  <si>
    <t xml:space="preserve">Follow-up before next cycle</t>
  </si>
  <si>
    <t xml:space="preserve">Calculation layer — mapping, signs and report-ready values</t>
  </si>
  <si>
    <t xml:space="preserve">This sheet applies the current mapping and signs to the source rows. The fixed baseline is a reference to the original fixture; it is intentionally different from the current dynamic calculation check.</t>
  </si>
  <si>
    <t xml:space="preserve">Actual report</t>
  </si>
  <si>
    <t xml:space="preserve">Budget report</t>
  </si>
  <si>
    <t xml:space="preserve">Checks: fixed original fixture versus current model</t>
  </si>
  <si>
    <t xml:space="preserve">Check</t>
  </si>
  <si>
    <t xml:space="preserve">Current calculation</t>
  </si>
  <si>
    <t xml:space="preserve">Status</t>
  </si>
  <si>
    <t xml:space="preserve">Result — actual</t>
  </si>
  <si>
    <t xml:space="preserve">Result — budget</t>
  </si>
  <si>
    <t xml:space="preserve">Formula path and review prompt</t>
  </si>
  <si>
    <t xml:space="preserve">Path</t>
  </si>
  <si>
    <t xml:space="preserve">Current source amount × report sign = report-ready value.</t>
  </si>
  <si>
    <t xml:space="preserve">A changed status after an intentional edit records the difference from the original fixture.</t>
  </si>
  <si>
    <t xml:space="preserve">Current tie-out</t>
  </si>
  <si>
    <t xml:space="preserve">On Management Report, this should remain a match when report formulas agree with current calculations.</t>
  </si>
  <si>
    <t xml:space="preserve">Review note</t>
  </si>
  <si>
    <t xml:space="preserve">Lockfield Foods — May management report (fictional)</t>
  </si>
  <si>
    <t xml:space="preserve">Management view of the current inputs and mapping. After an intentional source edit, the report totals should change and the current report tie-out should remain a match.</t>
  </si>
  <si>
    <t xml:space="preserve">Assessment</t>
  </si>
  <si>
    <t xml:space="preserve">Report to current calculations</t>
  </si>
  <si>
    <t xml:space="preserve">Original fixture comparison</t>
  </si>
  <si>
    <t xml:space="preserve">Reading the two results</t>
  </si>
  <si>
    <t xml:space="preserve">The current tie-out tests whether this report matches the current calculation layer. The baseline comparison only shows whether the original synthetic fixture has changed.</t>
  </si>
  <si>
    <t xml:space="preserve">Cycle review notes</t>
  </si>
  <si>
    <t xml:space="preserve">What changed?</t>
  </si>
  <si>
    <t xml:space="preserve">Reviewer and date</t>
  </si>
  <si>
    <t xml:space="preserve">Follow-up or exception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</si>
</sst>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;&quot;($&quot;#,##0\);\-"/>
    <numFmt numFmtId="166" formatCode="General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8EE"/>
      <name val="Arial"/>
      <family val="0"/>
      <charset val="1"/>
    </font>
    <font>
      <i val="true"/>
      <sz val="11"/>
      <color rgb="FF3C1414"/>
      <name val="Arial"/>
      <family val="0"/>
      <charset val="1"/>
    </font>
    <font>
      <b val="true"/>
      <sz val="11"/>
      <color rgb="FFFFF8EE"/>
      <name val="Arial"/>
      <family val="0"/>
      <charset val="1"/>
    </font>
    <font>
      <b val="true"/>
      <sz val="11"/>
      <color rgb="FF004F63"/>
      <name val="Arial"/>
      <family val="0"/>
      <charset val="1"/>
    </font>
    <font>
      <b val="true"/>
      <sz val="11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3C1414"/>
        <bgColor rgb="FF333333"/>
      </patternFill>
    </fill>
    <fill>
      <patternFill patternType="solid">
        <fgColor rgb="FFF6EDE2"/>
        <bgColor rgb="FFF2E6D7"/>
      </patternFill>
    </fill>
    <fill>
      <patternFill patternType="solid">
        <fgColor rgb="FF004F63"/>
        <bgColor rgb="FF333333"/>
      </patternFill>
    </fill>
    <fill>
      <patternFill patternType="solid">
        <fgColor rgb="FFE8F0F2"/>
        <bgColor rgb="FFF6EDE2"/>
      </patternFill>
    </fill>
    <fill>
      <patternFill patternType="solid">
        <fgColor rgb="FFF2E6D7"/>
        <bgColor rgb="FFF6EDE2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5C8BB"/>
      </bottom>
      <diagonal/>
    </border>
    <border diagonalUp="false" diagonalDown="false">
      <left/>
      <right style="thin">
        <color rgb="FFD5C8BB"/>
      </right>
      <top/>
      <bottom/>
      <diagonal/>
    </border>
    <border diagonalUp="false" diagonalDown="false">
      <left style="thin">
        <color rgb="FFD5C8BB"/>
      </left>
      <right/>
      <top/>
      <bottom style="thin">
        <color rgb="FFD5C8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5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4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2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004F63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8EE"/>
          <bgColor rgb="FF000000"/>
        </patternFill>
      </fill>
    </dxf>
    <dxf>
      <fill>
        <patternFill patternType="solid">
          <fgColor rgb="FFE8F0F2"/>
          <bgColor rgb="FF000000"/>
        </patternFill>
      </fill>
    </dxf>
    <dxf>
      <fill>
        <patternFill patternType="solid">
          <fgColor rgb="FFF2E6D7"/>
          <bgColor rgb="FF000000"/>
        </patternFill>
      </fill>
    </dxf>
    <dxf>
      <fill>
        <patternFill patternType="solid">
          <fgColor rgb="FFF6EDE2"/>
          <bgColor rgb="FF000000"/>
        </patternFill>
      </fill>
    </dxf>
  </dxfs>
  <colors>
    <indexedColors>
      <rgbColor rgb="FF000000"/>
      <rgbColor rgb="FFFFF8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5C8BB"/>
      <rgbColor rgb="FF808080"/>
      <rgbColor rgb="FF9999FF"/>
      <rgbColor rgb="FF993366"/>
      <rgbColor rgb="FFF6EDE2"/>
      <rgbColor rgb="FFE8F0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2E6D7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F63"/>
      <rgbColor rgb="FF339966"/>
      <rgbColor rgb="FF003300"/>
      <rgbColor rgb="FF3C1414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AccountMapping" displayName="AccountMapping" ref="A4:E8" headerRowCount="1" totalsRowCount="0" totalsRowShown="0">
  <autoFilter ref="A4:E8"/>
  <tableColumns count="5">
    <tableColumn id="1" name="Account code"/>
    <tableColumn id="2" name="Account class"/>
    <tableColumn id="3" name="Report line"/>
    <tableColumn id="4" name="Report sign"/>
    <tableColumn id="5" name="Mapping note"/>
  </tableColumns>
</table>
</file>

<file path=xl/tables/table2.xml><?xml version="1.0" encoding="utf-8"?>
<table xmlns="http://schemas.openxmlformats.org/spreadsheetml/2006/main" id="2" name="ReportCalculations" displayName="ReportCalculations" ref="A4:G13" headerRowCount="1" totalsRowCount="0" totalsRowShown="0">
  <autoFilter ref="A4:G13"/>
  <tableColumns count="7">
    <tableColumn id="1" name="Cost center"/>
    <tableColumn id="2" name="Account code"/>
    <tableColumn id="3" name="Report line"/>
    <tableColumn id="4" name="Report sign"/>
    <tableColumn id="5" name="Actual report"/>
    <tableColumn id="6" name="Budget report"/>
    <tableColumn id="7" name="Variance"/>
  </tableColumns>
</table>
</file>

<file path=xl/tables/table3.xml><?xml version="1.0" encoding="utf-8"?>
<table xmlns="http://schemas.openxmlformats.org/spreadsheetml/2006/main" id="3" name="SourceRows" displayName="SourceRows" ref="A4:E13" headerRowCount="1" totalsRowCount="0" totalsRowShown="0">
  <autoFilter ref="A4:E13"/>
  <tableColumns count="5">
    <tableColumn id="1" name="Cost center"/>
    <tableColumn id="2" name="Account code"/>
    <tableColumn id="3" name="Account description"/>
    <tableColumn id="4" name="Actual"/>
    <tableColumn id="5" name="Budget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25"/>
    <col collapsed="false" customWidth="true" hidden="false" outlineLevel="0" max="3" min="2" style="0" width="34"/>
    <col collapsed="false" customWidth="true" hidden="false" outlineLevel="0" max="4" min="4" style="0" width="25"/>
  </cols>
  <sheetData>
    <row r="1" customFormat="false" ht="31.5" hidden="false" customHeight="true" outlineLevel="0" collapsed="false">
      <c r="A1" s="1" t="s">
        <v>0</v>
      </c>
      <c r="B1" s="1"/>
      <c r="C1" s="1"/>
      <c r="D1" s="1"/>
    </row>
    <row r="2" customFormat="false" ht="39.75" hidden="false" customHeight="true" outlineLevel="0" collapsed="false">
      <c r="A2" s="2" t="s">
        <v>1</v>
      </c>
      <c r="B2" s="2"/>
      <c r="C2" s="2"/>
      <c r="D2" s="2"/>
    </row>
    <row r="4" customFormat="false" ht="24" hidden="false" customHeight="true" outlineLevel="0" collapsed="false">
      <c r="A4" s="3" t="s">
        <v>2</v>
      </c>
      <c r="B4" s="3"/>
      <c r="C4" s="3"/>
      <c r="D4" s="3"/>
    </row>
    <row r="5" customFormat="false" ht="30.75" hidden="false" customHeight="true" outlineLevel="0" collapsed="false">
      <c r="A5" s="4" t="s">
        <v>3</v>
      </c>
      <c r="B5" s="5" t="s">
        <v>4</v>
      </c>
      <c r="C5" s="5"/>
      <c r="D5" s="5"/>
    </row>
    <row r="6" customFormat="false" ht="30.75" hidden="false" customHeight="true" outlineLevel="0" collapsed="false">
      <c r="A6" s="4" t="s">
        <v>5</v>
      </c>
      <c r="B6" s="5" t="s">
        <v>6</v>
      </c>
      <c r="C6" s="5"/>
      <c r="D6" s="5"/>
    </row>
    <row r="7" customFormat="false" ht="30.75" hidden="false" customHeight="true" outlineLevel="0" collapsed="false">
      <c r="A7" s="4" t="s">
        <v>7</v>
      </c>
      <c r="B7" s="5" t="s">
        <v>8</v>
      </c>
      <c r="C7" s="5"/>
      <c r="D7" s="5"/>
    </row>
    <row r="8" customFormat="false" ht="30.75" hidden="false" customHeight="true" outlineLevel="0" collapsed="false">
      <c r="A8" s="4" t="s">
        <v>9</v>
      </c>
      <c r="B8" s="5" t="s">
        <v>10</v>
      </c>
      <c r="C8" s="5"/>
      <c r="D8" s="5"/>
    </row>
    <row r="10" customFormat="false" ht="24" hidden="false" customHeight="true" outlineLevel="0" collapsed="false">
      <c r="A10" s="3" t="s">
        <v>11</v>
      </c>
      <c r="B10" s="3"/>
      <c r="C10" s="3"/>
      <c r="D10" s="3"/>
    </row>
    <row r="11" customFormat="false" ht="28.5" hidden="false" customHeight="true" outlineLevel="0" collapsed="false">
      <c r="A11" s="6" t="s">
        <v>12</v>
      </c>
      <c r="B11" s="6" t="s">
        <v>13</v>
      </c>
      <c r="C11" s="6" t="s">
        <v>14</v>
      </c>
      <c r="D11" s="6" t="s">
        <v>15</v>
      </c>
    </row>
    <row r="12" customFormat="false" ht="24.75" hidden="false" customHeight="true" outlineLevel="0" collapsed="false">
      <c r="A12" s="7" t="s">
        <v>16</v>
      </c>
      <c r="B12" s="8" t="n">
        <v>2435000</v>
      </c>
      <c r="C12" s="8" t="n">
        <v>2410000</v>
      </c>
      <c r="D12" s="8" t="n">
        <v>25000</v>
      </c>
    </row>
    <row r="13" customFormat="false" ht="24.75" hidden="false" customHeight="true" outlineLevel="0" collapsed="false">
      <c r="A13" s="7" t="s">
        <v>17</v>
      </c>
      <c r="B13" s="8" t="n">
        <v>-1620000</v>
      </c>
      <c r="C13" s="8" t="n">
        <v>-1605000</v>
      </c>
      <c r="D13" s="8" t="n">
        <v>-15000</v>
      </c>
    </row>
    <row r="14" customFormat="false" ht="24.75" hidden="false" customHeight="true" outlineLevel="0" collapsed="false">
      <c r="A14" s="9" t="s">
        <v>18</v>
      </c>
      <c r="B14" s="10" t="n">
        <v>815000</v>
      </c>
      <c r="C14" s="10" t="n">
        <v>805000</v>
      </c>
      <c r="D14" s="10" t="n">
        <v>10000</v>
      </c>
    </row>
    <row r="16" customFormat="false" ht="24" hidden="false" customHeight="true" outlineLevel="0" collapsed="false">
      <c r="A16" s="3" t="s">
        <v>19</v>
      </c>
      <c r="B16" s="3"/>
      <c r="C16" s="3"/>
      <c r="D16" s="3"/>
    </row>
    <row r="17" customFormat="false" ht="33.75" hidden="false" customHeight="true" outlineLevel="0" collapsed="false">
      <c r="A17" s="4" t="s">
        <v>20</v>
      </c>
      <c r="B17" s="5" t="s">
        <v>21</v>
      </c>
      <c r="C17" s="5"/>
      <c r="D17" s="5"/>
    </row>
    <row r="18" customFormat="false" ht="33.75" hidden="false" customHeight="true" outlineLevel="0" collapsed="false">
      <c r="A18" s="4" t="s">
        <v>22</v>
      </c>
      <c r="B18" s="5" t="s">
        <v>23</v>
      </c>
      <c r="C18" s="5"/>
      <c r="D18" s="5"/>
    </row>
    <row r="19" customFormat="false" ht="33.75" hidden="false" customHeight="true" outlineLevel="0" collapsed="false">
      <c r="A19" s="4" t="s">
        <v>24</v>
      </c>
      <c r="B19" s="5" t="s">
        <v>25</v>
      </c>
      <c r="C19" s="5"/>
      <c r="D19" s="5"/>
    </row>
  </sheetData>
  <mergeCells count="12">
    <mergeCell ref="A1:D1"/>
    <mergeCell ref="A2:D2"/>
    <mergeCell ref="A4:D4"/>
    <mergeCell ref="B5:D5"/>
    <mergeCell ref="B6:D6"/>
    <mergeCell ref="B7:D7"/>
    <mergeCell ref="B8:D8"/>
    <mergeCell ref="A10:D10"/>
    <mergeCell ref="A16:D16"/>
    <mergeCell ref="B17:D17"/>
    <mergeCell ref="B18:D18"/>
    <mergeCell ref="B19:D19"/>
  </mergeCells>
  <printOptions headings="false" gridLines="false" gridLinesSet="true" horizontalCentered="true" verticalCentered="false"/>
  <pageMargins left="0.379861111111111" right="0.379861111111111" top="0.429861111111111" bottom="0.42986111111111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Lockfield Foods | fictional worked example | 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15"/>
    <col collapsed="false" customWidth="true" hidden="false" outlineLevel="0" max="3" min="3" style="0" width="31"/>
    <col collapsed="false" customWidth="true" hidden="false" outlineLevel="0" max="5" min="4" style="0" width="18"/>
  </cols>
  <sheetData>
    <row r="1" customFormat="false" ht="31.5" hidden="false" customHeight="true" outlineLevel="0" collapsed="false">
      <c r="A1" s="1" t="s">
        <v>26</v>
      </c>
      <c r="B1" s="1"/>
      <c r="C1" s="1"/>
      <c r="D1" s="1"/>
      <c r="E1" s="1"/>
    </row>
    <row r="2" customFormat="false" ht="39.75" hidden="false" customHeight="true" outlineLevel="0" collapsed="false">
      <c r="A2" s="2" t="s">
        <v>27</v>
      </c>
      <c r="B2" s="2"/>
      <c r="C2" s="2"/>
      <c r="D2" s="2"/>
      <c r="E2" s="2"/>
    </row>
    <row r="4" customFormat="false" ht="28.5" hidden="false" customHeight="true" outlineLevel="0" collapsed="false">
      <c r="A4" s="6" t="s">
        <v>28</v>
      </c>
      <c r="B4" s="6" t="s">
        <v>29</v>
      </c>
      <c r="C4" s="6" t="s">
        <v>30</v>
      </c>
      <c r="D4" s="6" t="s">
        <v>13</v>
      </c>
      <c r="E4" s="6" t="s">
        <v>14</v>
      </c>
    </row>
    <row r="5" customFormat="false" ht="24.75" hidden="false" customHeight="true" outlineLevel="0" collapsed="false">
      <c r="A5" s="11" t="s">
        <v>31</v>
      </c>
      <c r="B5" s="11" t="n">
        <v>4000</v>
      </c>
      <c r="C5" s="11" t="s">
        <v>32</v>
      </c>
      <c r="D5" s="12" t="n">
        <v>1245000</v>
      </c>
      <c r="E5" s="12" t="n">
        <v>1200000</v>
      </c>
    </row>
    <row r="6" customFormat="false" ht="24.75" hidden="false" customHeight="true" outlineLevel="0" collapsed="false">
      <c r="A6" s="11" t="s">
        <v>31</v>
      </c>
      <c r="B6" s="11" t="n">
        <v>6100</v>
      </c>
      <c r="C6" s="11" t="s">
        <v>33</v>
      </c>
      <c r="D6" s="12" t="n">
        <v>740000</v>
      </c>
      <c r="E6" s="12" t="n">
        <v>720000</v>
      </c>
    </row>
    <row r="7" customFormat="false" ht="24.75" hidden="false" customHeight="true" outlineLevel="0" collapsed="false">
      <c r="A7" s="11" t="s">
        <v>31</v>
      </c>
      <c r="B7" s="11" t="n">
        <v>6210</v>
      </c>
      <c r="C7" s="11" t="s">
        <v>34</v>
      </c>
      <c r="D7" s="12" t="n">
        <v>25000</v>
      </c>
      <c r="E7" s="12" t="n">
        <v>20000</v>
      </c>
    </row>
    <row r="8" customFormat="false" ht="24.75" hidden="false" customHeight="true" outlineLevel="0" collapsed="false">
      <c r="A8" s="11" t="s">
        <v>35</v>
      </c>
      <c r="B8" s="11" t="n">
        <v>4000</v>
      </c>
      <c r="C8" s="11" t="s">
        <v>32</v>
      </c>
      <c r="D8" s="12" t="n">
        <v>980000</v>
      </c>
      <c r="E8" s="12" t="n">
        <v>1010000</v>
      </c>
    </row>
    <row r="9" customFormat="false" ht="24.75" hidden="false" customHeight="true" outlineLevel="0" collapsed="false">
      <c r="A9" s="11" t="s">
        <v>35</v>
      </c>
      <c r="B9" s="11" t="n">
        <v>6100</v>
      </c>
      <c r="C9" s="11" t="s">
        <v>33</v>
      </c>
      <c r="D9" s="12" t="n">
        <v>615000</v>
      </c>
      <c r="E9" s="12" t="n">
        <v>635000</v>
      </c>
    </row>
    <row r="10" customFormat="false" ht="24.75" hidden="false" customHeight="true" outlineLevel="0" collapsed="false">
      <c r="A10" s="11" t="s">
        <v>35</v>
      </c>
      <c r="B10" s="11" t="n">
        <v>6210</v>
      </c>
      <c r="C10" s="11" t="s">
        <v>34</v>
      </c>
      <c r="D10" s="12" t="n">
        <v>18000</v>
      </c>
      <c r="E10" s="12" t="n">
        <v>15000</v>
      </c>
    </row>
    <row r="11" customFormat="false" ht="24.75" hidden="false" customHeight="true" outlineLevel="0" collapsed="false">
      <c r="A11" s="11" t="s">
        <v>36</v>
      </c>
      <c r="B11" s="11" t="n">
        <v>4000</v>
      </c>
      <c r="C11" s="11" t="s">
        <v>32</v>
      </c>
      <c r="D11" s="12" t="n">
        <v>210000</v>
      </c>
      <c r="E11" s="12" t="n">
        <v>200000</v>
      </c>
    </row>
    <row r="12" customFormat="false" ht="24.75" hidden="false" customHeight="true" outlineLevel="0" collapsed="false">
      <c r="A12" s="11" t="s">
        <v>36</v>
      </c>
      <c r="B12" s="11" t="n">
        <v>6300</v>
      </c>
      <c r="C12" s="11" t="s">
        <v>37</v>
      </c>
      <c r="D12" s="12" t="n">
        <v>190000</v>
      </c>
      <c r="E12" s="12" t="n">
        <v>185000</v>
      </c>
    </row>
    <row r="13" customFormat="false" ht="24.75" hidden="false" customHeight="true" outlineLevel="0" collapsed="false">
      <c r="A13" s="11" t="s">
        <v>36</v>
      </c>
      <c r="B13" s="11" t="n">
        <v>6210</v>
      </c>
      <c r="C13" s="11" t="s">
        <v>34</v>
      </c>
      <c r="D13" s="12" t="n">
        <v>32000</v>
      </c>
      <c r="E13" s="12" t="n">
        <v>30000</v>
      </c>
    </row>
    <row r="15" customFormat="false" ht="24" hidden="false" customHeight="true" outlineLevel="0" collapsed="false">
      <c r="A15" s="3" t="s">
        <v>38</v>
      </c>
      <c r="B15" s="3"/>
      <c r="C15" s="3"/>
      <c r="D15" s="3"/>
      <c r="E15" s="3"/>
    </row>
    <row r="16" customFormat="false" ht="30.75" hidden="false" customHeight="true" outlineLevel="0" collapsed="false">
      <c r="A16" s="4" t="s">
        <v>39</v>
      </c>
      <c r="D16" s="13" t="n">
        <f aca="false">SUM(D5:D13)</f>
        <v>4055000</v>
      </c>
      <c r="E16" s="13" t="n">
        <f aca="false">SUM(E5:E13)</f>
        <v>4015000</v>
      </c>
    </row>
    <row r="17" customFormat="false" ht="30.75" hidden="false" customHeight="true" outlineLevel="0" collapsed="false">
      <c r="A17" s="4" t="s">
        <v>40</v>
      </c>
      <c r="B17" s="5" t="s">
        <v>41</v>
      </c>
      <c r="C17" s="5"/>
      <c r="D17" s="5"/>
      <c r="E17" s="5"/>
    </row>
    <row r="18" customFormat="false" ht="30.75" hidden="false" customHeight="true" outlineLevel="0" collapsed="false">
      <c r="A18" s="4" t="s">
        <v>42</v>
      </c>
      <c r="B18" s="5" t="s">
        <v>43</v>
      </c>
      <c r="C18" s="5"/>
      <c r="D18" s="5"/>
      <c r="E18" s="5"/>
    </row>
  </sheetData>
  <mergeCells count="5">
    <mergeCell ref="A1:E1"/>
    <mergeCell ref="A2:E2"/>
    <mergeCell ref="A15:E15"/>
    <mergeCell ref="B17:E17"/>
    <mergeCell ref="B18:E18"/>
  </mergeCells>
  <printOptions headings="false" gridLines="false" gridLinesSet="true" horizontalCentered="true" verticalCentered="false"/>
  <pageMargins left="0.379861111111111" right="0.379861111111111" top="0.429861111111111" bottom="0.42986111111111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Lockfield Foods | fictional worked example | Page &amp;P of &amp;N</oddFooter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25"/>
    <col collapsed="false" customWidth="true" hidden="false" outlineLevel="0" max="2" min="2" style="0" width="14"/>
    <col collapsed="false" customWidth="true" hidden="false" outlineLevel="0" max="3" min="3" style="0" width="22"/>
    <col collapsed="false" customWidth="true" hidden="false" outlineLevel="0" max="4" min="4" style="0" width="12"/>
    <col collapsed="false" customWidth="true" hidden="false" outlineLevel="0" max="5" min="5" style="0" width="31"/>
  </cols>
  <sheetData>
    <row r="1" customFormat="false" ht="31.5" hidden="false" customHeight="true" outlineLevel="0" collapsed="false">
      <c r="A1" s="1" t="s">
        <v>44</v>
      </c>
      <c r="B1" s="1"/>
      <c r="C1" s="1"/>
      <c r="D1" s="1"/>
      <c r="E1" s="1"/>
    </row>
    <row r="2" customFormat="false" ht="39.75" hidden="false" customHeight="true" outlineLevel="0" collapsed="false">
      <c r="A2" s="2" t="s">
        <v>45</v>
      </c>
      <c r="B2" s="2"/>
      <c r="C2" s="2"/>
      <c r="D2" s="2"/>
      <c r="E2" s="2"/>
    </row>
    <row r="4" customFormat="false" ht="28.5" hidden="false" customHeight="true" outlineLevel="0" collapsed="false">
      <c r="A4" s="6" t="s">
        <v>29</v>
      </c>
      <c r="B4" s="6" t="s">
        <v>46</v>
      </c>
      <c r="C4" s="6" t="s">
        <v>47</v>
      </c>
      <c r="D4" s="6" t="s">
        <v>48</v>
      </c>
      <c r="E4" s="6" t="s">
        <v>49</v>
      </c>
    </row>
    <row r="5" customFormat="false" ht="24.75" hidden="false" customHeight="true" outlineLevel="0" collapsed="false">
      <c r="A5" s="14" t="n">
        <v>4000</v>
      </c>
      <c r="B5" s="15" t="s">
        <v>16</v>
      </c>
      <c r="C5" s="15" t="s">
        <v>16</v>
      </c>
      <c r="D5" s="14" t="n">
        <v>1</v>
      </c>
      <c r="E5" s="15" t="s">
        <v>50</v>
      </c>
    </row>
    <row r="6" customFormat="false" ht="24.75" hidden="false" customHeight="true" outlineLevel="0" collapsed="false">
      <c r="A6" s="14" t="n">
        <v>6100</v>
      </c>
      <c r="B6" s="15" t="s">
        <v>51</v>
      </c>
      <c r="C6" s="15" t="s">
        <v>17</v>
      </c>
      <c r="D6" s="14" t="n">
        <v>-1</v>
      </c>
      <c r="E6" s="15" t="s">
        <v>33</v>
      </c>
    </row>
    <row r="7" customFormat="false" ht="24.75" hidden="false" customHeight="true" outlineLevel="0" collapsed="false">
      <c r="A7" s="14" t="n">
        <v>6210</v>
      </c>
      <c r="B7" s="15" t="s">
        <v>51</v>
      </c>
      <c r="C7" s="15" t="s">
        <v>17</v>
      </c>
      <c r="D7" s="14" t="n">
        <v>-1</v>
      </c>
      <c r="E7" s="15" t="s">
        <v>34</v>
      </c>
    </row>
    <row r="8" customFormat="false" ht="24.75" hidden="false" customHeight="true" outlineLevel="0" collapsed="false">
      <c r="A8" s="14" t="n">
        <v>6300</v>
      </c>
      <c r="B8" s="15" t="s">
        <v>51</v>
      </c>
      <c r="C8" s="15" t="s">
        <v>17</v>
      </c>
      <c r="D8" s="14" t="n">
        <v>-1</v>
      </c>
      <c r="E8" s="15" t="s">
        <v>37</v>
      </c>
    </row>
    <row r="10" customFormat="false" ht="24" hidden="false" customHeight="true" outlineLevel="0" collapsed="false">
      <c r="A10" s="3" t="s">
        <v>52</v>
      </c>
      <c r="B10" s="3"/>
      <c r="C10" s="3"/>
      <c r="D10" s="3"/>
      <c r="E10" s="3"/>
    </row>
    <row r="11" customFormat="false" ht="31.5" hidden="false" customHeight="true" outlineLevel="0" collapsed="false">
      <c r="A11" s="4" t="s">
        <v>53</v>
      </c>
      <c r="B11" s="16" t="n">
        <f aca="false">VLOOKUP(4000,$A$5:$E$8,4,FALSE())</f>
        <v>1</v>
      </c>
      <c r="C11" s="5" t="s">
        <v>54</v>
      </c>
      <c r="D11" s="5"/>
      <c r="E11" s="5"/>
    </row>
    <row r="12" customFormat="false" ht="31.5" hidden="false" customHeight="true" outlineLevel="0" collapsed="false">
      <c r="A12" s="4" t="s">
        <v>55</v>
      </c>
      <c r="B12" s="16" t="n">
        <f aca="false">SUM(VLOOKUP(6100,$A$5:$E$8,4,FALSE()),VLOOKUP(6210,$A$5:$E$8,4,FALSE()),VLOOKUP(6300,$A$5:$E$8,4,FALSE()))</f>
        <v>-3</v>
      </c>
      <c r="C12" s="5" t="s">
        <v>56</v>
      </c>
      <c r="D12" s="5"/>
      <c r="E12" s="5"/>
    </row>
    <row r="14" customFormat="false" ht="31.5" hidden="false" customHeight="true" outlineLevel="0" collapsed="false">
      <c r="A14" s="4" t="s">
        <v>57</v>
      </c>
      <c r="B14" s="5" t="s">
        <v>58</v>
      </c>
      <c r="C14" s="5"/>
      <c r="D14" s="5"/>
      <c r="E14" s="5"/>
    </row>
    <row r="15" customFormat="false" ht="31.5" hidden="false" customHeight="true" outlineLevel="0" collapsed="false">
      <c r="A15" s="4" t="s">
        <v>59</v>
      </c>
      <c r="B15" s="5" t="s">
        <v>60</v>
      </c>
      <c r="C15" s="5"/>
      <c r="D15" s="5"/>
      <c r="E15" s="5"/>
    </row>
    <row r="16" customFormat="false" ht="31.5" hidden="false" customHeight="true" outlineLevel="0" collapsed="false">
      <c r="A16" s="4" t="s">
        <v>61</v>
      </c>
      <c r="B16" s="5" t="s">
        <v>62</v>
      </c>
      <c r="C16" s="5"/>
      <c r="D16" s="5"/>
      <c r="E16" s="5"/>
    </row>
    <row r="18" customFormat="false" ht="24" hidden="false" customHeight="true" outlineLevel="0" collapsed="false">
      <c r="A18" s="3" t="s">
        <v>63</v>
      </c>
      <c r="B18" s="3"/>
      <c r="C18" s="3"/>
      <c r="D18" s="3"/>
      <c r="E18" s="3"/>
    </row>
    <row r="19" customFormat="false" ht="31.5" hidden="false" customHeight="true" outlineLevel="0" collapsed="false">
      <c r="A19" s="17" t="s">
        <v>64</v>
      </c>
      <c r="B19" s="18"/>
      <c r="C19" s="18"/>
      <c r="D19" s="18"/>
      <c r="E19" s="18"/>
    </row>
    <row r="20" customFormat="false" ht="31.5" hidden="false" customHeight="true" outlineLevel="0" collapsed="false">
      <c r="A20" s="17" t="s">
        <v>65</v>
      </c>
      <c r="B20" s="18"/>
      <c r="C20" s="18"/>
      <c r="D20" s="18"/>
      <c r="E20" s="18"/>
    </row>
    <row r="21" customFormat="false" ht="31.5" hidden="false" customHeight="true" outlineLevel="0" collapsed="false">
      <c r="A21" s="17" t="s">
        <v>66</v>
      </c>
      <c r="B21" s="18"/>
      <c r="C21" s="18"/>
      <c r="D21" s="18"/>
      <c r="E21" s="18"/>
    </row>
    <row r="22" customFormat="false" ht="31.5" hidden="false" customHeight="true" outlineLevel="0" collapsed="false">
      <c r="A22" s="17" t="s">
        <v>67</v>
      </c>
      <c r="B22" s="18"/>
      <c r="C22" s="18"/>
      <c r="D22" s="18"/>
      <c r="E22" s="18"/>
    </row>
  </sheetData>
  <mergeCells count="13">
    <mergeCell ref="A1:E1"/>
    <mergeCell ref="A2:E2"/>
    <mergeCell ref="A10:E10"/>
    <mergeCell ref="C11:E11"/>
    <mergeCell ref="C12:E12"/>
    <mergeCell ref="B14:E14"/>
    <mergeCell ref="B15:E15"/>
    <mergeCell ref="B16:E16"/>
    <mergeCell ref="A18:E18"/>
    <mergeCell ref="B19:E19"/>
    <mergeCell ref="B20:E20"/>
    <mergeCell ref="B21:E21"/>
    <mergeCell ref="B22:E22"/>
  </mergeCells>
  <printOptions headings="false" gridLines="false" gridLinesSet="true" horizontalCentered="true" verticalCentered="false"/>
  <pageMargins left="0.379861111111111" right="0.379861111111111" top="0.429861111111111" bottom="0.42986111111111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Lockfield Foods | fictional worked example | Page &amp;P of &amp;N</oddFooter>
  </headerFooter>
  <tableParts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13"/>
    <col collapsed="false" customWidth="true" hidden="false" outlineLevel="0" max="3" min="3" style="0" width="24"/>
    <col collapsed="false" customWidth="true" hidden="false" outlineLevel="0" max="4" min="4" style="0" width="13"/>
    <col collapsed="false" customWidth="true" hidden="false" outlineLevel="0" max="7" min="5" style="0" width="18"/>
  </cols>
  <sheetData>
    <row r="1" customFormat="false" ht="31.5" hidden="false" customHeight="true" outlineLevel="0" collapsed="false">
      <c r="A1" s="1" t="s">
        <v>68</v>
      </c>
      <c r="B1" s="1"/>
      <c r="C1" s="1"/>
      <c r="D1" s="1"/>
      <c r="E1" s="1"/>
      <c r="F1" s="1"/>
      <c r="G1" s="1"/>
    </row>
    <row r="2" customFormat="false" ht="39.75" hidden="false" customHeight="true" outlineLevel="0" collapsed="false">
      <c r="A2" s="2" t="s">
        <v>69</v>
      </c>
      <c r="B2" s="2"/>
      <c r="C2" s="2"/>
      <c r="D2" s="2"/>
      <c r="E2" s="2"/>
      <c r="F2" s="2"/>
      <c r="G2" s="2"/>
    </row>
    <row r="4" customFormat="false" ht="28.5" hidden="false" customHeight="true" outlineLevel="0" collapsed="false">
      <c r="A4" s="6" t="s">
        <v>28</v>
      </c>
      <c r="B4" s="6" t="s">
        <v>29</v>
      </c>
      <c r="C4" s="6" t="s">
        <v>47</v>
      </c>
      <c r="D4" s="6" t="s">
        <v>48</v>
      </c>
      <c r="E4" s="6" t="s">
        <v>70</v>
      </c>
      <c r="F4" s="6" t="s">
        <v>71</v>
      </c>
      <c r="G4" s="6" t="s">
        <v>15</v>
      </c>
    </row>
    <row r="5" customFormat="false" ht="24.75" hidden="false" customHeight="true" outlineLevel="0" collapsed="false">
      <c r="A5" s="19" t="str">
        <f aca="false">'Source Rows'!A5</f>
        <v>NORTH-01</v>
      </c>
      <c r="B5" s="20" t="n">
        <f aca="false">'Source Rows'!B5</f>
        <v>4000</v>
      </c>
      <c r="C5" s="21" t="str">
        <f aca="false">VLOOKUP(B5,Mapping!$A$5:$E$8,3,FALSE())</f>
        <v>Revenue</v>
      </c>
      <c r="D5" s="22" t="n">
        <f aca="false">VLOOKUP(B5,Mapping!$A$5:$E$8,4,FALSE())</f>
        <v>1</v>
      </c>
      <c r="E5" s="23" t="n">
        <f aca="false">'Source Rows'!D5*D5</f>
        <v>1245000</v>
      </c>
      <c r="F5" s="23" t="n">
        <f aca="false">'Source Rows'!E5*D5</f>
        <v>1200000</v>
      </c>
      <c r="G5" s="23" t="n">
        <f aca="false">E5-F5</f>
        <v>45000</v>
      </c>
    </row>
    <row r="6" customFormat="false" ht="24.75" hidden="false" customHeight="true" outlineLevel="0" collapsed="false">
      <c r="A6" s="19" t="str">
        <f aca="false">'Source Rows'!A6</f>
        <v>NORTH-01</v>
      </c>
      <c r="B6" s="20" t="n">
        <f aca="false">'Source Rows'!B6</f>
        <v>6100</v>
      </c>
      <c r="C6" s="21" t="str">
        <f aca="false">VLOOKUP(B6,Mapping!$A$5:$E$8,3,FALSE())</f>
        <v>Operating expenses</v>
      </c>
      <c r="D6" s="22" t="n">
        <f aca="false">VLOOKUP(B6,Mapping!$A$5:$E$8,4,FALSE())</f>
        <v>-1</v>
      </c>
      <c r="E6" s="23" t="n">
        <f aca="false">'Source Rows'!D6*D6</f>
        <v>-740000</v>
      </c>
      <c r="F6" s="23" t="n">
        <f aca="false">'Source Rows'!E6*D6</f>
        <v>-720000</v>
      </c>
      <c r="G6" s="23" t="n">
        <f aca="false">E6-F6</f>
        <v>-20000</v>
      </c>
    </row>
    <row r="7" customFormat="false" ht="24.75" hidden="false" customHeight="true" outlineLevel="0" collapsed="false">
      <c r="A7" s="19" t="str">
        <f aca="false">'Source Rows'!A7</f>
        <v>NORTH-01</v>
      </c>
      <c r="B7" s="20" t="n">
        <f aca="false">'Source Rows'!B7</f>
        <v>6210</v>
      </c>
      <c r="C7" s="21" t="str">
        <f aca="false">VLOOKUP(B7,Mapping!$A$5:$E$8,3,FALSE())</f>
        <v>Operating expenses</v>
      </c>
      <c r="D7" s="22" t="n">
        <f aca="false">VLOOKUP(B7,Mapping!$A$5:$E$8,4,FALSE())</f>
        <v>-1</v>
      </c>
      <c r="E7" s="23" t="n">
        <f aca="false">'Source Rows'!D7*D7</f>
        <v>-25000</v>
      </c>
      <c r="F7" s="23" t="n">
        <f aca="false">'Source Rows'!E7*D7</f>
        <v>-20000</v>
      </c>
      <c r="G7" s="23" t="n">
        <f aca="false">E7-F7</f>
        <v>-5000</v>
      </c>
    </row>
    <row r="8" customFormat="false" ht="24.75" hidden="false" customHeight="true" outlineLevel="0" collapsed="false">
      <c r="A8" s="19" t="str">
        <f aca="false">'Source Rows'!A8</f>
        <v>SOUTH-01</v>
      </c>
      <c r="B8" s="20" t="n">
        <f aca="false">'Source Rows'!B8</f>
        <v>4000</v>
      </c>
      <c r="C8" s="21" t="str">
        <f aca="false">VLOOKUP(B8,Mapping!$A$5:$E$8,3,FALSE())</f>
        <v>Revenue</v>
      </c>
      <c r="D8" s="22" t="n">
        <f aca="false">VLOOKUP(B8,Mapping!$A$5:$E$8,4,FALSE())</f>
        <v>1</v>
      </c>
      <c r="E8" s="23" t="n">
        <f aca="false">'Source Rows'!D8*D8</f>
        <v>980000</v>
      </c>
      <c r="F8" s="23" t="n">
        <f aca="false">'Source Rows'!E8*D8</f>
        <v>1010000</v>
      </c>
      <c r="G8" s="23" t="n">
        <f aca="false">E8-F8</f>
        <v>-30000</v>
      </c>
    </row>
    <row r="9" customFormat="false" ht="24.75" hidden="false" customHeight="true" outlineLevel="0" collapsed="false">
      <c r="A9" s="19" t="str">
        <f aca="false">'Source Rows'!A9</f>
        <v>SOUTH-01</v>
      </c>
      <c r="B9" s="20" t="n">
        <f aca="false">'Source Rows'!B9</f>
        <v>6100</v>
      </c>
      <c r="C9" s="21" t="str">
        <f aca="false">VLOOKUP(B9,Mapping!$A$5:$E$8,3,FALSE())</f>
        <v>Operating expenses</v>
      </c>
      <c r="D9" s="22" t="n">
        <f aca="false">VLOOKUP(B9,Mapping!$A$5:$E$8,4,FALSE())</f>
        <v>-1</v>
      </c>
      <c r="E9" s="23" t="n">
        <f aca="false">'Source Rows'!D9*D9</f>
        <v>-615000</v>
      </c>
      <c r="F9" s="23" t="n">
        <f aca="false">'Source Rows'!E9*D9</f>
        <v>-635000</v>
      </c>
      <c r="G9" s="23" t="n">
        <f aca="false">E9-F9</f>
        <v>20000</v>
      </c>
    </row>
    <row r="10" customFormat="false" ht="24.75" hidden="false" customHeight="true" outlineLevel="0" collapsed="false">
      <c r="A10" s="19" t="str">
        <f aca="false">'Source Rows'!A10</f>
        <v>SOUTH-01</v>
      </c>
      <c r="B10" s="20" t="n">
        <f aca="false">'Source Rows'!B10</f>
        <v>6210</v>
      </c>
      <c r="C10" s="21" t="str">
        <f aca="false">VLOOKUP(B10,Mapping!$A$5:$E$8,3,FALSE())</f>
        <v>Operating expenses</v>
      </c>
      <c r="D10" s="22" t="n">
        <f aca="false">VLOOKUP(B10,Mapping!$A$5:$E$8,4,FALSE())</f>
        <v>-1</v>
      </c>
      <c r="E10" s="23" t="n">
        <f aca="false">'Source Rows'!D10*D10</f>
        <v>-18000</v>
      </c>
      <c r="F10" s="23" t="n">
        <f aca="false">'Source Rows'!E10*D10</f>
        <v>-15000</v>
      </c>
      <c r="G10" s="23" t="n">
        <f aca="false">E10-F10</f>
        <v>-3000</v>
      </c>
    </row>
    <row r="11" customFormat="false" ht="24.75" hidden="false" customHeight="true" outlineLevel="0" collapsed="false">
      <c r="A11" s="19" t="str">
        <f aca="false">'Source Rows'!A11</f>
        <v>CORP-01</v>
      </c>
      <c r="B11" s="20" t="n">
        <f aca="false">'Source Rows'!B11</f>
        <v>4000</v>
      </c>
      <c r="C11" s="21" t="str">
        <f aca="false">VLOOKUP(B11,Mapping!$A$5:$E$8,3,FALSE())</f>
        <v>Revenue</v>
      </c>
      <c r="D11" s="22" t="n">
        <f aca="false">VLOOKUP(B11,Mapping!$A$5:$E$8,4,FALSE())</f>
        <v>1</v>
      </c>
      <c r="E11" s="23" t="n">
        <f aca="false">'Source Rows'!D11*D11</f>
        <v>210000</v>
      </c>
      <c r="F11" s="23" t="n">
        <f aca="false">'Source Rows'!E11*D11</f>
        <v>200000</v>
      </c>
      <c r="G11" s="23" t="n">
        <f aca="false">E11-F11</f>
        <v>10000</v>
      </c>
    </row>
    <row r="12" customFormat="false" ht="24.75" hidden="false" customHeight="true" outlineLevel="0" collapsed="false">
      <c r="A12" s="19" t="str">
        <f aca="false">'Source Rows'!A12</f>
        <v>CORP-01</v>
      </c>
      <c r="B12" s="20" t="n">
        <f aca="false">'Source Rows'!B12</f>
        <v>6300</v>
      </c>
      <c r="C12" s="21" t="str">
        <f aca="false">VLOOKUP(B12,Mapping!$A$5:$E$8,3,FALSE())</f>
        <v>Operating expenses</v>
      </c>
      <c r="D12" s="22" t="n">
        <f aca="false">VLOOKUP(B12,Mapping!$A$5:$E$8,4,FALSE())</f>
        <v>-1</v>
      </c>
      <c r="E12" s="23" t="n">
        <f aca="false">'Source Rows'!D12*D12</f>
        <v>-190000</v>
      </c>
      <c r="F12" s="23" t="n">
        <f aca="false">'Source Rows'!E12*D12</f>
        <v>-185000</v>
      </c>
      <c r="G12" s="23" t="n">
        <f aca="false">E12-F12</f>
        <v>-5000</v>
      </c>
    </row>
    <row r="13" customFormat="false" ht="24.75" hidden="false" customHeight="true" outlineLevel="0" collapsed="false">
      <c r="A13" s="19" t="str">
        <f aca="false">'Source Rows'!A13</f>
        <v>CORP-01</v>
      </c>
      <c r="B13" s="20" t="n">
        <f aca="false">'Source Rows'!B13</f>
        <v>6210</v>
      </c>
      <c r="C13" s="21" t="str">
        <f aca="false">VLOOKUP(B13,Mapping!$A$5:$E$8,3,FALSE())</f>
        <v>Operating expenses</v>
      </c>
      <c r="D13" s="22" t="n">
        <f aca="false">VLOOKUP(B13,Mapping!$A$5:$E$8,4,FALSE())</f>
        <v>-1</v>
      </c>
      <c r="E13" s="23" t="n">
        <f aca="false">'Source Rows'!D13*D13</f>
        <v>-32000</v>
      </c>
      <c r="F13" s="23" t="n">
        <f aca="false">'Source Rows'!E13*D13</f>
        <v>-30000</v>
      </c>
      <c r="G13" s="23" t="n">
        <f aca="false">E13-F13</f>
        <v>-2000</v>
      </c>
    </row>
    <row r="15" customFormat="false" ht="24" hidden="false" customHeight="true" outlineLevel="0" collapsed="false">
      <c r="A15" s="3" t="s">
        <v>72</v>
      </c>
      <c r="B15" s="3"/>
      <c r="C15" s="3"/>
      <c r="D15" s="3"/>
      <c r="E15" s="3"/>
      <c r="F15" s="3"/>
      <c r="G15" s="3"/>
    </row>
    <row r="16" customFormat="false" ht="28.5" hidden="false" customHeight="true" outlineLevel="0" collapsed="false">
      <c r="A16" s="6" t="s">
        <v>73</v>
      </c>
      <c r="B16" s="6" t="s">
        <v>20</v>
      </c>
      <c r="C16" s="6" t="s">
        <v>74</v>
      </c>
      <c r="D16" s="24" t="s">
        <v>75</v>
      </c>
      <c r="E16" s="24"/>
      <c r="F16" s="24"/>
      <c r="G16" s="24"/>
    </row>
    <row r="17" customFormat="false" ht="28.5" hidden="false" customHeight="true" outlineLevel="0" collapsed="false">
      <c r="A17" s="0" t="s">
        <v>76</v>
      </c>
      <c r="B17" s="13" t="n">
        <v>815000</v>
      </c>
      <c r="C17" s="25" t="n">
        <f aca="false">SUM(E5:E13)</f>
        <v>815000</v>
      </c>
      <c r="D17" s="26" t="str">
        <f aca="false">IF(C17=B17,"Matches fixed baseline","Changed from fixed baseline")</f>
        <v>Matches fixed baseline</v>
      </c>
      <c r="E17" s="26"/>
      <c r="F17" s="26"/>
      <c r="G17" s="26"/>
    </row>
    <row r="18" customFormat="false" ht="28.5" hidden="false" customHeight="true" outlineLevel="0" collapsed="false">
      <c r="A18" s="0" t="s">
        <v>77</v>
      </c>
      <c r="B18" s="13" t="n">
        <v>805000</v>
      </c>
      <c r="C18" s="25" t="n">
        <f aca="false">SUM(F5:F13)</f>
        <v>805000</v>
      </c>
      <c r="D18" s="26" t="str">
        <f aca="false">IF(C18=B18,"Matches fixed baseline","Changed from fixed baseline")</f>
        <v>Matches fixed baseline</v>
      </c>
      <c r="E18" s="26"/>
      <c r="F18" s="26"/>
      <c r="G18" s="26"/>
    </row>
    <row r="20" customFormat="false" ht="24" hidden="false" customHeight="true" outlineLevel="0" collapsed="false">
      <c r="A20" s="3" t="s">
        <v>78</v>
      </c>
      <c r="B20" s="3"/>
      <c r="C20" s="3"/>
      <c r="D20" s="3"/>
      <c r="E20" s="3"/>
      <c r="F20" s="3"/>
      <c r="G20" s="3"/>
    </row>
    <row r="21" customFormat="false" ht="33.75" hidden="false" customHeight="true" outlineLevel="0" collapsed="false">
      <c r="A21" s="17" t="s">
        <v>79</v>
      </c>
      <c r="B21" s="7" t="s">
        <v>80</v>
      </c>
      <c r="C21" s="7"/>
      <c r="D21" s="7"/>
      <c r="E21" s="7"/>
      <c r="F21" s="7"/>
      <c r="G21" s="7"/>
    </row>
    <row r="22" customFormat="false" ht="33.75" hidden="false" customHeight="true" outlineLevel="0" collapsed="false">
      <c r="A22" s="17" t="s">
        <v>20</v>
      </c>
      <c r="B22" s="7" t="s">
        <v>81</v>
      </c>
      <c r="C22" s="7"/>
      <c r="D22" s="7"/>
      <c r="E22" s="7"/>
      <c r="F22" s="7"/>
      <c r="G22" s="7"/>
    </row>
    <row r="23" customFormat="false" ht="33.75" hidden="false" customHeight="true" outlineLevel="0" collapsed="false">
      <c r="A23" s="17" t="s">
        <v>82</v>
      </c>
      <c r="B23" s="7" t="s">
        <v>83</v>
      </c>
      <c r="C23" s="7"/>
      <c r="D23" s="7"/>
      <c r="E23" s="7"/>
      <c r="F23" s="7"/>
      <c r="G23" s="7"/>
    </row>
    <row r="24" customFormat="false" ht="33.75" hidden="false" customHeight="true" outlineLevel="0" collapsed="false">
      <c r="A24" s="17" t="s">
        <v>84</v>
      </c>
      <c r="B24" s="7"/>
      <c r="C24" s="7"/>
      <c r="D24" s="7"/>
      <c r="E24" s="7"/>
      <c r="F24" s="7"/>
      <c r="G24" s="7"/>
    </row>
  </sheetData>
  <mergeCells count="11">
    <mergeCell ref="A1:G1"/>
    <mergeCell ref="A2:G2"/>
    <mergeCell ref="A15:G15"/>
    <mergeCell ref="D16:G16"/>
    <mergeCell ref="D17:G17"/>
    <mergeCell ref="D18:G18"/>
    <mergeCell ref="A20:G20"/>
    <mergeCell ref="B21:G21"/>
    <mergeCell ref="B22:G22"/>
    <mergeCell ref="B23:G23"/>
    <mergeCell ref="B24:G24"/>
  </mergeCells>
  <printOptions headings="false" gridLines="false" gridLinesSet="true" horizontalCentered="true" verticalCentered="false"/>
  <pageMargins left="0.379861111111111" right="0.379861111111111" top="0.429861111111111" bottom="0.42986111111111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Lockfield Foods | fictional worked example | Page &amp;P of &amp;N</oddFooter>
  </headerFooter>
  <tableParts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1"/>
    <col collapsed="false" customWidth="true" hidden="false" outlineLevel="0" max="4" min="2" style="0" width="18"/>
    <col collapsed="false" customWidth="true" hidden="false" outlineLevel="0" max="5" min="5" style="0" width="27"/>
  </cols>
  <sheetData>
    <row r="1" customFormat="false" ht="31.5" hidden="false" customHeight="true" outlineLevel="0" collapsed="false">
      <c r="A1" s="1" t="s">
        <v>85</v>
      </c>
      <c r="B1" s="1"/>
      <c r="C1" s="1"/>
      <c r="D1" s="1"/>
      <c r="E1" s="1"/>
    </row>
    <row r="2" customFormat="false" ht="39.75" hidden="false" customHeight="true" outlineLevel="0" collapsed="false">
      <c r="A2" s="2" t="s">
        <v>86</v>
      </c>
      <c r="B2" s="2"/>
      <c r="C2" s="2"/>
      <c r="D2" s="2"/>
      <c r="E2" s="2"/>
    </row>
    <row r="4" customFormat="false" ht="28.5" hidden="false" customHeight="true" outlineLevel="0" collapsed="false">
      <c r="A4" s="6" t="s">
        <v>47</v>
      </c>
      <c r="B4" s="6" t="s">
        <v>13</v>
      </c>
      <c r="C4" s="6" t="s">
        <v>14</v>
      </c>
      <c r="D4" s="6" t="s">
        <v>15</v>
      </c>
      <c r="E4" s="6" t="s">
        <v>87</v>
      </c>
    </row>
    <row r="5" customFormat="false" ht="24.75" hidden="false" customHeight="true" outlineLevel="0" collapsed="false">
      <c r="A5" s="7" t="s">
        <v>16</v>
      </c>
      <c r="B5" s="8" t="n">
        <f aca="false">SUMIF(Calculations!$C$5:$C$13,A5,Calculations!$E$5:$E$13)</f>
        <v>2435000</v>
      </c>
      <c r="C5" s="8" t="n">
        <f aca="false">SUMIF(Calculations!$C$5:$C$13,A5,Calculations!$F$5:$F$13)</f>
        <v>2410000</v>
      </c>
      <c r="D5" s="8" t="n">
        <f aca="false">B5-C5</f>
        <v>25000</v>
      </c>
      <c r="E5" s="27" t="str">
        <f aca="false">IF(D5&gt;=0,"Favorable","Unfavorable")</f>
        <v>Favorable</v>
      </c>
    </row>
    <row r="6" customFormat="false" ht="24.75" hidden="false" customHeight="true" outlineLevel="0" collapsed="false">
      <c r="A6" s="7" t="s">
        <v>17</v>
      </c>
      <c r="B6" s="8" t="n">
        <f aca="false">SUMIF(Calculations!$C$5:$C$13,A6,Calculations!$E$5:$E$13)</f>
        <v>-1620000</v>
      </c>
      <c r="C6" s="8" t="n">
        <f aca="false">SUMIF(Calculations!$C$5:$C$13,A6,Calculations!$F$5:$F$13)</f>
        <v>-1605000</v>
      </c>
      <c r="D6" s="8" t="n">
        <f aca="false">B6-C6</f>
        <v>-15000</v>
      </c>
      <c r="E6" s="27" t="str">
        <f aca="false">IF(D6&gt;=0,"Favorable","Unfavorable")</f>
        <v>Unfavorable</v>
      </c>
    </row>
    <row r="7" customFormat="false" ht="24.75" hidden="false" customHeight="true" outlineLevel="0" collapsed="false">
      <c r="A7" s="9" t="s">
        <v>18</v>
      </c>
      <c r="B7" s="10" t="n">
        <f aca="false">SUM(B5:B6)</f>
        <v>815000</v>
      </c>
      <c r="C7" s="10" t="n">
        <f aca="false">SUM(C5:C6)</f>
        <v>805000</v>
      </c>
      <c r="D7" s="10" t="n">
        <f aca="false">B7-C7</f>
        <v>10000</v>
      </c>
      <c r="E7" s="28" t="str">
        <f aca="false">IF(D7&gt;=0,"Favorable","Unfavorable")</f>
        <v>Favorable</v>
      </c>
    </row>
    <row r="9" customFormat="false" ht="24" hidden="false" customHeight="true" outlineLevel="0" collapsed="false">
      <c r="A9" s="3" t="s">
        <v>22</v>
      </c>
      <c r="B9" s="3"/>
      <c r="C9" s="3"/>
      <c r="D9" s="3"/>
      <c r="E9" s="3"/>
    </row>
    <row r="10" customFormat="false" ht="28.5" hidden="false" customHeight="true" outlineLevel="0" collapsed="false">
      <c r="A10" s="4" t="s">
        <v>88</v>
      </c>
      <c r="B10" s="5" t="str">
        <f aca="false">IF(AND(B7=Calculations!C17,C7=Calculations!C18),"Matches current calculations","Investigate current tie-out")</f>
        <v>Matches current calculations</v>
      </c>
      <c r="C10" s="5"/>
      <c r="D10" s="5"/>
      <c r="E10" s="5"/>
    </row>
    <row r="11" customFormat="false" ht="28.5" hidden="false" customHeight="true" outlineLevel="0" collapsed="false">
      <c r="A11" s="4" t="s">
        <v>89</v>
      </c>
      <c r="B11" s="5" t="str">
        <f aca="false">IF(AND(B7=Calculations!B17,C7=Calculations!B18),"Matches fixed baseline","Changed from fixed baseline")</f>
        <v>Matches fixed baseline</v>
      </c>
      <c r="C11" s="5"/>
      <c r="D11" s="5"/>
      <c r="E11" s="5"/>
    </row>
    <row r="12" customFormat="false" ht="33.75" hidden="false" customHeight="true" outlineLevel="0" collapsed="false">
      <c r="A12" s="4" t="s">
        <v>90</v>
      </c>
      <c r="B12" s="5" t="s">
        <v>91</v>
      </c>
      <c r="C12" s="5"/>
      <c r="D12" s="5"/>
      <c r="E12" s="5"/>
    </row>
    <row r="14" customFormat="false" ht="24" hidden="false" customHeight="true" outlineLevel="0" collapsed="false">
      <c r="A14" s="3" t="s">
        <v>92</v>
      </c>
      <c r="B14" s="3"/>
      <c r="C14" s="3"/>
      <c r="D14" s="3"/>
      <c r="E14" s="3"/>
    </row>
    <row r="15" customFormat="false" ht="42" hidden="false" customHeight="true" outlineLevel="0" collapsed="false">
      <c r="A15" s="17" t="s">
        <v>93</v>
      </c>
      <c r="B15" s="18"/>
      <c r="C15" s="18"/>
      <c r="D15" s="18"/>
      <c r="E15" s="18"/>
    </row>
    <row r="17" customFormat="false" ht="42" hidden="false" customHeight="true" outlineLevel="0" collapsed="false">
      <c r="A17" s="17" t="s">
        <v>94</v>
      </c>
      <c r="B17" s="18"/>
      <c r="C17" s="18"/>
      <c r="D17" s="18"/>
      <c r="E17" s="18"/>
    </row>
    <row r="19" customFormat="false" ht="24" hidden="false" customHeight="true" outlineLevel="0" collapsed="false">
      <c r="A19" s="3" t="s">
        <v>95</v>
      </c>
      <c r="B19" s="3"/>
      <c r="C19" s="3"/>
      <c r="D19" s="3"/>
      <c r="E19" s="3"/>
    </row>
    <row r="20" customFormat="false" ht="63.75" hidden="false" customHeight="true" outlineLevel="0" collapsed="false">
      <c r="A20" s="18"/>
      <c r="B20" s="18"/>
      <c r="C20" s="18"/>
      <c r="D20" s="18"/>
      <c r="E20" s="18"/>
    </row>
  </sheetData>
  <mergeCells count="11">
    <mergeCell ref="A1:E1"/>
    <mergeCell ref="A2:E2"/>
    <mergeCell ref="A9:E9"/>
    <mergeCell ref="B10:E10"/>
    <mergeCell ref="B11:E11"/>
    <mergeCell ref="B12:E12"/>
    <mergeCell ref="A14:E14"/>
    <mergeCell ref="B15:E15"/>
    <mergeCell ref="B17:E17"/>
    <mergeCell ref="A19:E19"/>
    <mergeCell ref="A20:E20"/>
  </mergeCells>
  <printOptions headings="false" gridLines="false" gridLinesSet="true" horizontalCentered="true" verticalCentered="false"/>
  <pageMargins left="0.379861111111111" right="0.379861111111111" top="0.429861111111111" bottom="0.42986111111111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Lockfield Foods | fictional worked example | 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2026-09-14T05:08:40Z</dcterms:created>
  <dc:creator>openpyxl</dc:creator>
  <dc:description/>
  <dc:language>en-US</dc:language>
  <cp:lastModifiedBy/>
  <dcterms:modified xsi:type="dcterms:W3CDTF">2026-09-14T05:08:40Z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